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RJTESGzdvs2bq7+gHBCRv3JVEQNacS5Hnqc2IqcAHYk8zj0F1E7mgsjDaB+MbbOG9SDNqdb2y6t9JuZRnZ9mOg==" workbookSaltValue="YkMKwV1ebQpUh6cVGYOoVw==" workbookSpinCount="100000" lockStructure="1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2" i="1" l="1"/>
  <c r="C13" i="1"/>
  <c r="C11" i="1"/>
  <c r="C14" i="1" l="1"/>
  <c r="D13" i="1"/>
  <c r="D12" i="1"/>
  <c r="C15" i="1"/>
  <c r="D11" i="1"/>
  <c r="D15" i="1" l="1"/>
  <c r="F13" i="1" s="1"/>
  <c r="E13" i="1" s="1"/>
  <c r="D14" i="1"/>
  <c r="F11" i="1" s="1"/>
  <c r="E11" i="1" s="1"/>
  <c r="F12" i="1" l="1"/>
  <c r="E12" i="1" s="1"/>
  <c r="C17" i="1" s="1"/>
  <c r="C18" i="1" s="1"/>
  <c r="C19" i="1" s="1"/>
</calcChain>
</file>

<file path=xl/sharedStrings.xml><?xml version="1.0" encoding="utf-8"?>
<sst xmlns="http://schemas.openxmlformats.org/spreadsheetml/2006/main" count="29" uniqueCount="26">
  <si>
    <t xml:space="preserve"> ژنوتیپ هموزیگوت وحشی</t>
  </si>
  <si>
    <t>ژنوتیپ هتروزیکوت</t>
  </si>
  <si>
    <t>ژنوتیپ هموزیگوت موتانت</t>
  </si>
  <si>
    <t>تعداد</t>
  </si>
  <si>
    <t>تعداد مشاهده شده</t>
  </si>
  <si>
    <t>درصد مشاهده شده</t>
  </si>
  <si>
    <t>تعداد مورد انتظار</t>
  </si>
  <si>
    <t>درصد مورد انتظار</t>
  </si>
  <si>
    <t>الل موتانت</t>
  </si>
  <si>
    <t>میزان کای اسکوئر</t>
  </si>
  <si>
    <t>میزان p value</t>
  </si>
  <si>
    <t>نتیجه</t>
  </si>
  <si>
    <t>در خانه قرمز تعداد ژنوتیپ هموزیگوت وحشی را وارد نمایید</t>
  </si>
  <si>
    <t>در خانه سبز تعداد ژنوتیپ هتروزیگوت را وارد نمایید</t>
  </si>
  <si>
    <t>در خانه آبی تعداد ژنوتیپ هموزیگوت جهش یافته را وارد نمایید</t>
  </si>
  <si>
    <t>الل وحشی</t>
  </si>
  <si>
    <t>بررسی تعادل هاردی واینبرگ برای جمعیت ها</t>
  </si>
  <si>
    <t>pishgam-bio.ir</t>
  </si>
  <si>
    <t>برای آموزشهای بیشتر کلیک نمایید</t>
  </si>
  <si>
    <t>آموزش های مرتبط</t>
  </si>
  <si>
    <t>مرحله 1</t>
  </si>
  <si>
    <t>مرحله 2</t>
  </si>
  <si>
    <t>مرحله 3</t>
  </si>
  <si>
    <t>نتایج</t>
  </si>
  <si>
    <t>برای وارد نمودن دادها باید ابتدا فایل اکسل رو از حالت protected view خارج نمایید.</t>
  </si>
  <si>
    <t>آموزش آنالیز آماری پلی مورفیسم ها در مطالعات همبستگی موردی-شاهدی (case control) به همراه فیلم آموزشی به زبان فارسی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</si>
</sst>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2" fillId="2" borderId="1" xfId="0" applyNumberFormat="1" applyFont="1" applyFill="1" applyBorder="1" applyAlignment="1" applyProtection="1">
      <alignment horizontal="center"/>
      <protection hidden="1"/>
    </xf>
    <xf numFmtId="0" fontId="7" fillId="0" borderId="0" xfId="1" applyFont="1" applyFill="1" applyBorder="1" applyAlignment="1" applyProtection="1">
      <alignment vertical="center" wrapText="1"/>
      <protection hidden="1"/>
    </xf>
    <xf numFmtId="0" fontId="3" fillId="8" borderId="1" xfId="0" applyFont="1" applyFill="1" applyBorder="1" applyAlignment="1" applyProtection="1">
      <alignment horizontal="center"/>
      <protection hidden="1"/>
    </xf>
    <xf numFmtId="2" fontId="3" fillId="8" borderId="1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8" borderId="13" xfId="0" applyFont="1" applyFill="1" applyBorder="1" applyProtection="1">
      <protection hidden="1"/>
    </xf>
    <xf numFmtId="0" fontId="3" fillId="8" borderId="14" xfId="0" applyFont="1" applyFill="1" applyBorder="1" applyProtection="1">
      <protection hidden="1"/>
    </xf>
    <xf numFmtId="0" fontId="3" fillId="8" borderId="16" xfId="0" applyFont="1" applyFill="1" applyBorder="1" applyAlignment="1" applyProtection="1">
      <alignment horizontal="center"/>
      <protection hidden="1"/>
    </xf>
    <xf numFmtId="0" fontId="3" fillId="0" borderId="18" xfId="0" applyFont="1" applyBorder="1" applyProtection="1"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protection hidden="1"/>
    </xf>
    <xf numFmtId="0" fontId="3" fillId="0" borderId="21" xfId="0" applyFont="1" applyBorder="1" applyProtection="1"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Protection="1"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6" xfId="1" applyFont="1" applyFill="1" applyBorder="1" applyAlignment="1" applyProtection="1">
      <alignment horizontal="center" vertical="center"/>
      <protection hidden="1"/>
    </xf>
    <xf numFmtId="0" fontId="5" fillId="4" borderId="7" xfId="1" applyFont="1" applyFill="1" applyBorder="1" applyAlignment="1" applyProtection="1">
      <alignment horizontal="center" vertical="center"/>
      <protection hidden="1"/>
    </xf>
    <xf numFmtId="0" fontId="5" fillId="4" borderId="8" xfId="1" applyFont="1" applyFill="1" applyBorder="1" applyAlignment="1" applyProtection="1">
      <alignment horizontal="center" vertical="center"/>
      <protection hidden="1"/>
    </xf>
    <xf numFmtId="0" fontId="5" fillId="4" borderId="0" xfId="1" applyFont="1" applyFill="1" applyBorder="1" applyAlignment="1" applyProtection="1">
      <alignment horizontal="center" vertical="center"/>
      <protection hidden="1"/>
    </xf>
    <xf numFmtId="0" fontId="5" fillId="4" borderId="9" xfId="1" applyFont="1" applyFill="1" applyBorder="1" applyAlignment="1" applyProtection="1">
      <alignment horizontal="center" vertical="center"/>
      <protection hidden="1"/>
    </xf>
    <xf numFmtId="0" fontId="6" fillId="4" borderId="10" xfId="1" applyFont="1" applyFill="1" applyBorder="1" applyAlignment="1" applyProtection="1">
      <alignment horizontal="center"/>
      <protection hidden="1"/>
    </xf>
    <xf numFmtId="0" fontId="6" fillId="4" borderId="11" xfId="1" applyFont="1" applyFill="1" applyBorder="1" applyAlignment="1" applyProtection="1">
      <alignment horizontal="center"/>
      <protection hidden="1"/>
    </xf>
    <xf numFmtId="0" fontId="6" fillId="4" borderId="12" xfId="1" applyFont="1" applyFill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3" borderId="20" xfId="0" applyFont="1" applyFill="1" applyBorder="1" applyAlignment="1" applyProtection="1">
      <alignment horizontal="center"/>
      <protection hidden="1"/>
    </xf>
    <xf numFmtId="0" fontId="1" fillId="6" borderId="15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1" fillId="6" borderId="22" xfId="0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8" fillId="7" borderId="5" xfId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8" fillId="7" borderId="10" xfId="1" applyFont="1" applyFill="1" applyBorder="1" applyAlignment="1">
      <alignment horizontal="center" vertical="center" wrapText="1"/>
    </xf>
    <xf numFmtId="0" fontId="8" fillId="7" borderId="11" xfId="1" applyFont="1" applyFill="1" applyBorder="1" applyAlignment="1">
      <alignment horizontal="center" vertical="center" wrapText="1"/>
    </xf>
    <xf numFmtId="0" fontId="8" fillId="7" borderId="12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ishgam-bio.ir/product/%d8%a2%d9%85%d9%88%d8%b2%d8%b4-%d8%a2%d9%86%d8%a7%d9%84%db%8c%d8%b2-%d8%a2%d9%85%d8%a7%d8%b1%db%8c-%d9%be%d9%84%db%8c-%d9%85%d9%88%d8%b1%d9%81%db%8c%d8%b3%d9%85-%d9%87%d8%a7-%d8%af%d8%b1-%d9%85%d8%b7/" TargetMode="External"/><Relationship Id="rId1" Type="http://schemas.openxmlformats.org/officeDocument/2006/relationships/hyperlink" Target="http://pishgam-bio.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tabSelected="1" workbookViewId="0">
      <selection activeCell="I15" sqref="I15"/>
    </sheetView>
  </sheetViews>
  <sheetFormatPr defaultRowHeight="15" x14ac:dyDescent="0.25"/>
  <cols>
    <col min="1" max="1" width="9.140625" style="3"/>
    <col min="2" max="2" width="25.140625" style="3" customWidth="1"/>
    <col min="3" max="3" width="15.7109375" style="3" customWidth="1"/>
    <col min="4" max="4" width="18.28515625" style="3" customWidth="1"/>
    <col min="5" max="5" width="14.5703125" style="3" customWidth="1"/>
    <col min="6" max="6" width="15.5703125" style="3" customWidth="1"/>
    <col min="7" max="16384" width="9.140625" style="3"/>
  </cols>
  <sheetData>
    <row r="1" spans="2:15" ht="15.75" x14ac:dyDescent="0.25">
      <c r="C1" s="28" t="s">
        <v>16</v>
      </c>
      <c r="D1" s="28"/>
      <c r="E1" s="28"/>
      <c r="I1" s="29" t="s">
        <v>17</v>
      </c>
      <c r="J1" s="30"/>
      <c r="K1" s="30"/>
      <c r="L1" s="30"/>
      <c r="M1" s="31"/>
    </row>
    <row r="2" spans="2:15" x14ac:dyDescent="0.25">
      <c r="B2" s="47" t="s">
        <v>24</v>
      </c>
      <c r="C2" s="47"/>
      <c r="D2" s="47"/>
      <c r="E2" s="47"/>
      <c r="F2" s="47"/>
      <c r="G2" s="47"/>
      <c r="I2" s="32"/>
      <c r="J2" s="33"/>
      <c r="K2" s="33"/>
      <c r="L2" s="33"/>
      <c r="M2" s="34"/>
    </row>
    <row r="3" spans="2:15" ht="19.5" thickBot="1" x14ac:dyDescent="0.35">
      <c r="I3" s="35" t="s">
        <v>18</v>
      </c>
      <c r="J3" s="36"/>
      <c r="K3" s="36"/>
      <c r="L3" s="36"/>
      <c r="M3" s="37"/>
    </row>
    <row r="4" spans="2:15" ht="15.75" thickTop="1" x14ac:dyDescent="0.25">
      <c r="B4" s="20"/>
      <c r="C4" s="21" t="s">
        <v>3</v>
      </c>
      <c r="D4" s="52"/>
      <c r="E4" s="53"/>
      <c r="F4" s="53"/>
      <c r="G4" s="22"/>
    </row>
    <row r="5" spans="2:15" ht="15.75" x14ac:dyDescent="0.25">
      <c r="B5" s="23" t="s">
        <v>0</v>
      </c>
      <c r="C5" s="1">
        <v>75</v>
      </c>
      <c r="D5" s="38" t="s">
        <v>12</v>
      </c>
      <c r="E5" s="39"/>
      <c r="F5" s="40"/>
      <c r="G5" s="26" t="s">
        <v>20</v>
      </c>
    </row>
    <row r="6" spans="2:15" ht="15.75" x14ac:dyDescent="0.25">
      <c r="B6" s="23" t="s">
        <v>1</v>
      </c>
      <c r="C6" s="2">
        <v>65</v>
      </c>
      <c r="D6" s="38" t="s">
        <v>13</v>
      </c>
      <c r="E6" s="39"/>
      <c r="F6" s="40"/>
      <c r="G6" s="26" t="s">
        <v>21</v>
      </c>
      <c r="I6" s="44" t="s">
        <v>19</v>
      </c>
      <c r="J6" s="45"/>
      <c r="K6" s="45"/>
      <c r="L6" s="45"/>
      <c r="M6" s="45"/>
      <c r="N6" s="45"/>
      <c r="O6" s="46"/>
    </row>
    <row r="7" spans="2:15" ht="16.5" thickBot="1" x14ac:dyDescent="0.3">
      <c r="B7" s="24" t="s">
        <v>2</v>
      </c>
      <c r="C7" s="25">
        <v>20</v>
      </c>
      <c r="D7" s="41" t="s">
        <v>14</v>
      </c>
      <c r="E7" s="42"/>
      <c r="F7" s="43"/>
      <c r="G7" s="27" t="s">
        <v>22</v>
      </c>
      <c r="I7" s="55" t="s">
        <v>25</v>
      </c>
      <c r="J7" s="56"/>
      <c r="K7" s="56"/>
      <c r="L7" s="56"/>
      <c r="M7" s="56"/>
      <c r="N7" s="56"/>
      <c r="O7" s="57"/>
    </row>
    <row r="8" spans="2:15" ht="16.5" thickTop="1" x14ac:dyDescent="0.25">
      <c r="B8" s="4"/>
      <c r="C8" s="4"/>
      <c r="D8" s="4"/>
      <c r="E8" s="4"/>
      <c r="F8" s="4"/>
      <c r="I8" s="58"/>
      <c r="J8" s="59"/>
      <c r="K8" s="59"/>
      <c r="L8" s="59"/>
      <c r="M8" s="59"/>
      <c r="N8" s="59"/>
      <c r="O8" s="60"/>
    </row>
    <row r="9" spans="2:15" ht="16.5" thickBot="1" x14ac:dyDescent="0.3">
      <c r="B9" s="4"/>
      <c r="C9" s="4"/>
      <c r="D9" s="4"/>
      <c r="E9" s="4"/>
      <c r="F9" s="4"/>
      <c r="I9" s="61"/>
      <c r="J9" s="62"/>
      <c r="K9" s="62"/>
      <c r="L9" s="62"/>
      <c r="M9" s="62"/>
      <c r="N9" s="62"/>
      <c r="O9" s="63"/>
    </row>
    <row r="10" spans="2:15" ht="16.5" thickTop="1" x14ac:dyDescent="0.25">
      <c r="B10" s="12"/>
      <c r="C10" s="13" t="s">
        <v>4</v>
      </c>
      <c r="D10" s="13" t="s">
        <v>5</v>
      </c>
      <c r="E10" s="13" t="s">
        <v>6</v>
      </c>
      <c r="F10" s="13" t="s">
        <v>7</v>
      </c>
      <c r="G10" s="49" t="s">
        <v>23</v>
      </c>
      <c r="I10" s="8"/>
      <c r="J10" s="8"/>
      <c r="K10" s="8"/>
      <c r="L10" s="8"/>
      <c r="M10" s="8"/>
      <c r="N10" s="8"/>
      <c r="O10" s="8"/>
    </row>
    <row r="11" spans="2:15" ht="15.75" x14ac:dyDescent="0.25">
      <c r="B11" s="14" t="s">
        <v>0</v>
      </c>
      <c r="C11" s="9">
        <f>C5</f>
        <v>75</v>
      </c>
      <c r="D11" s="10">
        <f>C11/SUM(C$11:C$13)*100</f>
        <v>46.875</v>
      </c>
      <c r="E11" s="10">
        <f>(F11/100)*SUM(C$11:C$13)</f>
        <v>72.2265625</v>
      </c>
      <c r="F11" s="10">
        <f>((D14/100)^2)*100</f>
        <v>45.1416015625</v>
      </c>
      <c r="G11" s="50"/>
    </row>
    <row r="12" spans="2:15" ht="15.75" x14ac:dyDescent="0.25">
      <c r="B12" s="14" t="s">
        <v>1</v>
      </c>
      <c r="C12" s="9">
        <f t="shared" ref="C12:C13" si="0">C6</f>
        <v>65</v>
      </c>
      <c r="D12" s="10">
        <f>C12/SUM(C$11:C$13)*100</f>
        <v>40.625</v>
      </c>
      <c r="E12" s="10">
        <f>(F12/100)*SUM(C$11:C$13)</f>
        <v>70.546875</v>
      </c>
      <c r="F12" s="10">
        <f>((D15/100)*(D14/100)*2*100)</f>
        <v>44.091796875</v>
      </c>
      <c r="G12" s="50"/>
      <c r="K12" s="54"/>
    </row>
    <row r="13" spans="2:15" ht="15.75" x14ac:dyDescent="0.25">
      <c r="B13" s="14" t="s">
        <v>2</v>
      </c>
      <c r="C13" s="9">
        <f t="shared" si="0"/>
        <v>20</v>
      </c>
      <c r="D13" s="10">
        <f>C13/SUM(C$11:C$13)*100</f>
        <v>12.5</v>
      </c>
      <c r="E13" s="10">
        <f>(F13/100)*SUM(C$11:C$13)</f>
        <v>17.2265625</v>
      </c>
      <c r="F13" s="10">
        <f>((D15/100)^2)*100</f>
        <v>10.7666015625</v>
      </c>
      <c r="G13" s="50"/>
    </row>
    <row r="14" spans="2:15" ht="15.75" x14ac:dyDescent="0.25">
      <c r="B14" s="14" t="s">
        <v>15</v>
      </c>
      <c r="C14" s="9">
        <f>C11*2+C12</f>
        <v>215</v>
      </c>
      <c r="D14" s="10">
        <f>C14/SUM(C$14:C$15)*100</f>
        <v>67.1875</v>
      </c>
      <c r="E14" s="10"/>
      <c r="F14" s="10"/>
      <c r="G14" s="50"/>
    </row>
    <row r="15" spans="2:15" ht="15.75" x14ac:dyDescent="0.25">
      <c r="B15" s="14" t="s">
        <v>8</v>
      </c>
      <c r="C15" s="9">
        <f>C13*2+C12</f>
        <v>105</v>
      </c>
      <c r="D15" s="10">
        <f>C15/SUM(C$14:C$15)*100</f>
        <v>32.8125</v>
      </c>
      <c r="E15" s="10"/>
      <c r="F15" s="10"/>
      <c r="G15" s="50"/>
    </row>
    <row r="16" spans="2:15" ht="15.75" x14ac:dyDescent="0.25">
      <c r="B16" s="15"/>
      <c r="C16" s="11"/>
      <c r="D16" s="11"/>
      <c r="E16" s="11"/>
      <c r="F16" s="11"/>
      <c r="G16" s="50"/>
    </row>
    <row r="17" spans="2:7" ht="15.75" x14ac:dyDescent="0.25">
      <c r="B17" s="16" t="s">
        <v>9</v>
      </c>
      <c r="C17" s="6">
        <f>((C11-E11)^2/E11)+((C12-E12)^2/E12)+((C13-E13)^2/E13)</f>
        <v>0.9891477773730728</v>
      </c>
      <c r="D17" s="5"/>
      <c r="E17" s="11"/>
      <c r="F17" s="11"/>
      <c r="G17" s="50"/>
    </row>
    <row r="18" spans="2:7" ht="15.75" x14ac:dyDescent="0.25">
      <c r="B18" s="16" t="s">
        <v>10</v>
      </c>
      <c r="C18" s="7">
        <f>CHIDIST(C17,1)</f>
        <v>0.3199507543769135</v>
      </c>
      <c r="D18" s="5"/>
      <c r="E18" s="11"/>
      <c r="F18" s="11"/>
      <c r="G18" s="50"/>
    </row>
    <row r="19" spans="2:7" ht="16.5" thickBot="1" x14ac:dyDescent="0.3">
      <c r="B19" s="17" t="s">
        <v>11</v>
      </c>
      <c r="C19" s="48" t="str">
        <f>IF(C18&gt;0.05,"جمعیت در تعادل می باشد","جمعیت در تعادل نمی باشد")</f>
        <v>جمعیت در تعادل می باشد</v>
      </c>
      <c r="D19" s="48"/>
      <c r="E19" s="18"/>
      <c r="F19" s="19"/>
      <c r="G19" s="51"/>
    </row>
    <row r="20" spans="2:7" ht="15.75" thickTop="1" x14ac:dyDescent="0.25"/>
  </sheetData>
  <sheetProtection algorithmName="SHA-512" hashValue="HCYzSzvI9nbAdomi9cypBMd+TorvFjr7f5sTpfbjgzrZri3qD33IQiCt6Gq6YGnKFQVnl+zXAp4gUFl1RQMmdA==" saltValue="L6OZEGxgevaA6k11K/irZA==" spinCount="100000" sheet="1" formatCells="0" formatColumns="0" formatRows="0" insertColumns="0" insertRows="0" insertHyperlinks="0" deleteColumns="0" deleteRows="0" sort="0" autoFilter="0" pivotTables="0"/>
  <mergeCells count="12">
    <mergeCell ref="C19:D19"/>
    <mergeCell ref="G10:G19"/>
    <mergeCell ref="D4:F4"/>
    <mergeCell ref="I7:O9"/>
    <mergeCell ref="C1:E1"/>
    <mergeCell ref="I1:M2"/>
    <mergeCell ref="I3:M3"/>
    <mergeCell ref="D6:F6"/>
    <mergeCell ref="D7:F7"/>
    <mergeCell ref="I6:O6"/>
    <mergeCell ref="D5:F5"/>
    <mergeCell ref="B2:G2"/>
  </mergeCells>
  <conditionalFormatting sqref="C18">
    <cfRule type="cellIs" dxfId="2" priority="2" operator="lessThanOrEqual">
      <formula>0.05</formula>
    </cfRule>
    <cfRule type="cellIs" dxfId="1" priority="3" operator="greaterThan">
      <formula>0.05</formula>
    </cfRule>
  </conditionalFormatting>
  <conditionalFormatting sqref="C19:D19">
    <cfRule type="expression" dxfId="0" priority="1">
      <formula>$C$18&gt;0.05</formula>
    </cfRule>
  </conditionalFormatting>
  <hyperlinks>
    <hyperlink ref="I1:M3" r:id="rId1" display="pishgam-bio.ir"/>
    <hyperlink ref="I7:O9" r:id="rId2" display="آموزش آنالیز آماری پلی مورفیسم ها در مطالعات همبستگی موردی-شاهدی (case control) به همراه فیلم آموزشی به زبان فارسی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2020-01-08T20:20:12Z</dcterms:modified>
</cp:coreProperties>
</file>